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3"/>
  </bookViews>
  <sheets>
    <sheet name="bs" sheetId="1" r:id="rId1"/>
    <sheet name="pl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0">'bs'!$A$2:$J$54</definedName>
    <definedName name="_xlnm.Print_Area" localSheetId="2">'cf'!$A$2:$I$64</definedName>
    <definedName name="_xlnm.Print_Area" localSheetId="3">'EQUITY'!$B$1:$L$49</definedName>
  </definedNames>
  <calcPr fullCalcOnLoad="1"/>
</workbook>
</file>

<file path=xl/sharedStrings.xml><?xml version="1.0" encoding="utf-8"?>
<sst xmlns="http://schemas.openxmlformats.org/spreadsheetml/2006/main" count="165" uniqueCount="119">
  <si>
    <t>PIN-WEE GROUP BHD</t>
  </si>
  <si>
    <t>Condensed Consolidated Income Statements</t>
  </si>
  <si>
    <t>For The Period Ended 30 September 2004</t>
  </si>
  <si>
    <t>Current</t>
  </si>
  <si>
    <t>9 months</t>
  </si>
  <si>
    <t>Comparative</t>
  </si>
  <si>
    <t>Qtr Ended</t>
  </si>
  <si>
    <t>Cumulative</t>
  </si>
  <si>
    <t>To-date</t>
  </si>
  <si>
    <t>(RM'000)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</si>
  <si>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</si>
  <si>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</si>
  <si>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</si>
  <si>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</si>
  <si>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</si>
  <si>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</si>
  <si>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</si>
  <si>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</si>
  <si>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Pre-acquisition loss</t>
  </si>
  <si>
    <t>Minority Interest</t>
  </si>
  <si>
    <t>Net Profit for the period</t>
  </si>
  <si>
    <t>EPS - Basic (sen)</t>
  </si>
  <si>
    <t xml:space="preserve">        - Diluted (sen)</t>
  </si>
  <si>
    <t xml:space="preserve">The Condensed Consolidated Income Statement should be read in conjunction with the </t>
  </si>
  <si>
    <t>Annual Financial Report for the Year Ended 31 December 2003</t>
  </si>
  <si>
    <t>PIN-WEE GROUP BHD.</t>
  </si>
  <si>
    <t>Condensed Consolidated Statements of Changes in Equity</t>
  </si>
  <si>
    <t>Reserve</t>
  </si>
  <si>
    <t>Share</t>
  </si>
  <si>
    <t>attributable to</t>
  </si>
  <si>
    <t xml:space="preserve">Retained </t>
  </si>
  <si>
    <t>Capital</t>
  </si>
  <si>
    <t>premium</t>
  </si>
  <si>
    <t>Profit</t>
  </si>
  <si>
    <t>Total</t>
  </si>
  <si>
    <t xml:space="preserve">9 months quarter </t>
  </si>
  <si>
    <t>ended 30 September 2004</t>
  </si>
  <si>
    <t xml:space="preserve">Balance as at 1 January 2004 </t>
  </si>
  <si>
    <t>Net Profit for the year</t>
  </si>
  <si>
    <t>Bonus Share Issue</t>
  </si>
  <si>
    <t>Balance as at 30 September  2004</t>
  </si>
  <si>
    <t xml:space="preserve">The Condensed Consolidated Statement of changes in Equity should be read in conjunction with the </t>
  </si>
  <si>
    <t>For The Period Ended 30 September 2003</t>
  </si>
  <si>
    <t>ended 30 September 2003</t>
  </si>
  <si>
    <t>Balance as at 1 January 2003</t>
  </si>
  <si>
    <t xml:space="preserve">Movements during the period </t>
  </si>
  <si>
    <t>Balance as at 30 September  2003</t>
  </si>
  <si>
    <t>Annual Financial Report for the Year Ended 31 December 2002</t>
  </si>
  <si>
    <t>Condensed Consolidated Balance Sheet</t>
  </si>
  <si>
    <t>As At 30 September 2004</t>
  </si>
  <si>
    <t xml:space="preserve">Quarter ended </t>
  </si>
  <si>
    <t xml:space="preserve">Year ended </t>
  </si>
  <si>
    <t>30 Sept. 2004</t>
  </si>
  <si>
    <t>31 Dec. 2003</t>
  </si>
  <si>
    <t>Property, Plant and Equipment</t>
  </si>
  <si>
    <t>Intangible Assets</t>
  </si>
  <si>
    <t xml:space="preserve">Current Assets </t>
  </si>
  <si>
    <t>Inventories</t>
  </si>
  <si>
    <t>Trade Debtors</t>
  </si>
  <si>
    <t>Other Debtors</t>
  </si>
  <si>
    <t>Tax recoverable</t>
  </si>
  <si>
    <t>Fixed deposits with licensed</t>
  </si>
  <si>
    <t>Cash &amp; Cash Equivalents</t>
  </si>
  <si>
    <t>Current Liabilities</t>
  </si>
  <si>
    <t>Trade Creditors</t>
  </si>
  <si>
    <t>Other Creditors</t>
  </si>
  <si>
    <t>Amount due to Director</t>
  </si>
  <si>
    <t>Amount due to shareholder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</si>
  <si>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</si>
  <si>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</si>
  <si>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</si>
  <si>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</si>
  <si>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</si>
  <si>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</si>
  <si>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</si>
  <si>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</si>
  <si>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Deferred Taxation</t>
  </si>
  <si>
    <t>Net tangible assets per share (RM)</t>
  </si>
  <si>
    <t xml:space="preserve">The Condensed Consolidated Balance Sheets should be read in conjunction with the </t>
  </si>
  <si>
    <t>Condensed Consolidated Cash Flow Statements</t>
  </si>
  <si>
    <t xml:space="preserve">For The Period Ended </t>
  </si>
  <si>
    <t>ended</t>
  </si>
  <si>
    <t>30 Sep. 2004</t>
  </si>
  <si>
    <t>30 Sep. 2003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</si>
  <si>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</si>
  <si>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</si>
  <si>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</si>
  <si>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</si>
  <si>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</si>
  <si>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</si>
  <si>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</si>
  <si>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</si>
  <si>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</si>
  <si>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</si>
  <si>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</si>
  <si>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</si>
  <si>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</si>
  <si>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</si>
  <si>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</si>
  <si>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Acquisition of subsidiary company, net of cash required</t>
  </si>
  <si>
    <t>- Purchase of Property, plant and equipment</t>
  </si>
  <si>
    <t>- Dividen  paid</t>
  </si>
  <si>
    <t>- Rental received</t>
  </si>
  <si>
    <t>- Interest received</t>
  </si>
  <si>
    <t>Financing Activities</t>
  </si>
  <si>
    <t>- Dividends paid</t>
  </si>
  <si>
    <t>- Transaction with owner as owner</t>
  </si>
  <si>
    <t>- Bank borrowings</t>
  </si>
  <si>
    <t>Net Change in Cash &amp; Cash Equivalents</t>
  </si>
  <si>
    <t>Cash and cash equivalents as at 1 January 2004</t>
  </si>
  <si>
    <t>Cash and cash equivalents as at 30 September 2004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</si>
  <si>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</si>
  <si>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</si>
  <si>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</si>
  <si>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</si>
  <si>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PWGB -1</t>
  </si>
  <si>
    <t>PWGB -2</t>
  </si>
  <si>
    <t>PWGB -3</t>
  </si>
  <si>
    <t>PWGB -4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</si>
</sst>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General_)"/>
    <numFmt numFmtId="170" formatCode="_-&quot;$&quot;* #,##0_-;\-&quot;$&quot;* #,##0_-;_-&quot;$&quot;* &quot;-&quot;_-;_-@_-"/>
    <numFmt numFmtId="171" formatCode="0.00_)"/>
    <numFmt numFmtId="172" formatCode="#,##0.0000;[Red]\-#,##0.0000"/>
    <numFmt numFmtId="173" formatCode="###0_);[Red]\(###0\)"/>
    <numFmt numFmtId="174" formatCode="###0.0_);[Red]\(###0.0\)"/>
    <numFmt numFmtId="175" formatCode="###0.00_);[Red]\(###0.00\)"/>
    <numFmt numFmtId="176" formatCode="###0.000_);[Red]\(###0.000\)"/>
    <numFmt numFmtId="177" formatCode="###0.0000_);[Red]\(###0.0000\)"/>
    <numFmt numFmtId="178" formatCode="#,##0.00000;[Red]\-#,##0.00000"/>
    <numFmt numFmtId="179" formatCode="_(* #,##0.000_);_(* \(#,##0.000\);_(* &quot;-&quot;??_);_(@_)"/>
    <numFmt numFmtId="180" formatCode="_(* #,##0.0000_);_(* \(#,##0.0000\);_(* &quot;-&quot;??_);_(@_)"/>
  </numFmts>
  <fonts count="31">
    <font>
      <sz val="10"/>
      <name val="Arial"/>
      <family val="0"/>
    </font>
    <font>
      <sz val="12"/>
      <name val="????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61"/>
      <name val="Times New Roman"/>
      <family val="1"/>
    </font>
    <font>
      <sz val="10"/>
      <color indexed="12"/>
      <name val="Times New Roman"/>
      <family val="1"/>
    </font>
    <font>
      <sz val="11"/>
      <color indexed="13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  <fill>
      <patternFill patternType="gray0625">
        <bgColor indexed="27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Fill="0" applyBorder="0" applyAlignment="0">
      <protection/>
    </xf>
    <xf numFmtId="169" fontId="2" fillId="0" borderId="0" applyFill="0" applyBorder="0" applyAlignment="0">
      <protection/>
    </xf>
    <xf numFmtId="168" fontId="2" fillId="0" borderId="0" applyFill="0" applyBorder="0" applyAlignment="0">
      <protection/>
    </xf>
    <xf numFmtId="173" fontId="1" fillId="0" borderId="0" applyFill="0" applyBorder="0" applyAlignment="0">
      <protection/>
    </xf>
    <xf numFmtId="174" fontId="1" fillId="0" borderId="0" applyFill="0" applyBorder="0" applyAlignment="0">
      <protection/>
    </xf>
    <xf numFmtId="172" fontId="1" fillId="0" borderId="0" applyFill="0" applyBorder="0" applyAlignment="0">
      <protection/>
    </xf>
    <xf numFmtId="175" fontId="1" fillId="0" borderId="0" applyFill="0" applyBorder="0" applyAlignment="0">
      <protection/>
    </xf>
    <xf numFmtId="169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72" fontId="1" fillId="0" borderId="0" applyFill="0" applyBorder="0" applyAlignment="0">
      <protection/>
    </xf>
    <xf numFmtId="169" fontId="2" fillId="0" borderId="0" applyFill="0" applyBorder="0" applyAlignment="0">
      <protection/>
    </xf>
    <xf numFmtId="172" fontId="1" fillId="0" borderId="0" applyFill="0" applyBorder="0" applyAlignment="0">
      <protection/>
    </xf>
    <xf numFmtId="175" fontId="1" fillId="0" borderId="0" applyFill="0" applyBorder="0" applyAlignment="0">
      <protection/>
    </xf>
    <xf numFmtId="169" fontId="2" fillId="0" borderId="0" applyFill="0" applyBorder="0" applyAlignment="0">
      <protection/>
    </xf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10" fontId="6" fillId="3" borderId="4" applyNumberFormat="0" applyBorder="0" applyAlignment="0" applyProtection="0"/>
    <xf numFmtId="172" fontId="1" fillId="0" borderId="0" applyFill="0" applyBorder="0" applyAlignment="0">
      <protection/>
    </xf>
    <xf numFmtId="169" fontId="2" fillId="0" borderId="0" applyFill="0" applyBorder="0" applyAlignment="0">
      <protection/>
    </xf>
    <xf numFmtId="172" fontId="1" fillId="0" borderId="0" applyFill="0" applyBorder="0" applyAlignment="0">
      <protection/>
    </xf>
    <xf numFmtId="175" fontId="1" fillId="0" borderId="0" applyFill="0" applyBorder="0" applyAlignment="0">
      <protection/>
    </xf>
    <xf numFmtId="169" fontId="2" fillId="0" borderId="0" applyFill="0" applyBorder="0" applyAlignment="0">
      <protection/>
    </xf>
    <xf numFmtId="171" fontId="9" fillId="0" borderId="0">
      <alignment/>
      <protection/>
    </xf>
    <xf numFmtId="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1" fillId="0" borderId="0" applyFill="0" applyBorder="0" applyAlignment="0">
      <protection/>
    </xf>
    <xf numFmtId="169" fontId="2" fillId="0" borderId="0" applyFill="0" applyBorder="0" applyAlignment="0">
      <protection/>
    </xf>
    <xf numFmtId="172" fontId="1" fillId="0" borderId="0" applyFill="0" applyBorder="0" applyAlignment="0">
      <protection/>
    </xf>
    <xf numFmtId="175" fontId="1" fillId="0" borderId="0" applyFill="0" applyBorder="0" applyAlignment="0">
      <protection/>
    </xf>
    <xf numFmtId="169" fontId="2" fillId="0" borderId="0" applyFill="0" applyBorder="0" applyAlignment="0">
      <protection/>
    </xf>
    <xf numFmtId="49" fontId="3" fillId="0" borderId="0" applyFill="0" applyBorder="0" applyAlignment="0">
      <protection/>
    </xf>
    <xf numFmtId="176" fontId="1" fillId="0" borderId="0" applyFill="0" applyBorder="0" applyAlignment="0">
      <protection/>
    </xf>
    <xf numFmtId="177" fontId="1" fillId="0" borderId="0" applyFill="0" applyBorder="0" applyAlignment="0">
      <protection/>
    </xf>
  </cellStyleXfs>
  <cellXfs count="65">
    <xf numFmtId="0" fontId="0" fillId="0" borderId="0" xfId="0" applyAlignment="1">
      <alignment/>
    </xf>
    <xf numFmtId="0" fontId="10" fillId="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67" fontId="15" fillId="0" borderId="0" xfId="23" applyNumberFormat="1" applyFont="1" applyAlignment="1">
      <alignment/>
    </xf>
    <xf numFmtId="167" fontId="15" fillId="0" borderId="5" xfId="23" applyNumberFormat="1" applyFont="1" applyBorder="1" applyAlignment="1">
      <alignment/>
    </xf>
    <xf numFmtId="0" fontId="16" fillId="0" borderId="0" xfId="0" applyFont="1" applyAlignment="1">
      <alignment/>
    </xf>
    <xf numFmtId="167" fontId="15" fillId="0" borderId="5" xfId="23" applyNumberFormat="1" applyFont="1" applyFill="1" applyBorder="1" applyAlignment="1">
      <alignment/>
    </xf>
    <xf numFmtId="167" fontId="15" fillId="0" borderId="0" xfId="23" applyNumberFormat="1" applyFont="1" applyFill="1" applyAlignment="1">
      <alignment/>
    </xf>
    <xf numFmtId="0" fontId="17" fillId="0" borderId="0" xfId="0" applyFont="1" applyFill="1" applyAlignment="1">
      <alignment/>
    </xf>
    <xf numFmtId="43" fontId="15" fillId="0" borderId="6" xfId="23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6" fontId="15" fillId="0" borderId="0" xfId="23" applyNumberFormat="1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Alignment="1">
      <alignment/>
    </xf>
    <xf numFmtId="43" fontId="10" fillId="0" borderId="0" xfId="23" applyFont="1" applyAlignment="1">
      <alignment/>
    </xf>
    <xf numFmtId="0" fontId="19" fillId="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5" fillId="0" borderId="0" xfId="0" applyFont="1" applyAlignment="1">
      <alignment wrapText="1"/>
    </xf>
    <xf numFmtId="167" fontId="10" fillId="0" borderId="0" xfId="23" applyNumberFormat="1" applyFont="1" applyAlignment="1">
      <alignment/>
    </xf>
    <xf numFmtId="0" fontId="25" fillId="0" borderId="0" xfId="0" applyFont="1" applyAlignment="1">
      <alignment wrapText="1"/>
    </xf>
    <xf numFmtId="167" fontId="10" fillId="0" borderId="3" xfId="23" applyNumberFormat="1" applyFont="1" applyBorder="1" applyAlignment="1">
      <alignment/>
    </xf>
    <xf numFmtId="167" fontId="10" fillId="0" borderId="0" xfId="23" applyNumberFormat="1" applyFont="1" applyBorder="1" applyAlignment="1">
      <alignment/>
    </xf>
    <xf numFmtId="167" fontId="26" fillId="0" borderId="3" xfId="23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0" fontId="10" fillId="5" borderId="0" xfId="0" applyFont="1" applyFill="1" applyAlignment="1">
      <alignment/>
    </xf>
    <xf numFmtId="167" fontId="15" fillId="0" borderId="0" xfId="23" applyNumberFormat="1" applyFont="1" applyBorder="1" applyAlignment="1">
      <alignment/>
    </xf>
    <xf numFmtId="167" fontId="15" fillId="0" borderId="3" xfId="23" applyNumberFormat="1" applyFont="1" applyFill="1" applyBorder="1" applyAlignment="1">
      <alignment/>
    </xf>
    <xf numFmtId="0" fontId="15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167" fontId="27" fillId="0" borderId="0" xfId="23" applyNumberFormat="1" applyFont="1" applyFill="1" applyBorder="1" applyAlignment="1">
      <alignment/>
    </xf>
    <xf numFmtId="167" fontId="15" fillId="0" borderId="7" xfId="23" applyNumberFormat="1" applyFont="1" applyBorder="1" applyAlignment="1">
      <alignment/>
    </xf>
    <xf numFmtId="0" fontId="20" fillId="0" borderId="0" xfId="0" applyFont="1" applyAlignment="1">
      <alignment/>
    </xf>
    <xf numFmtId="167" fontId="15" fillId="0" borderId="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16" fontId="13" fillId="0" borderId="0" xfId="0" applyNumberFormat="1" applyFont="1" applyAlignment="1" quotePrefix="1">
      <alignment horizontal="center"/>
    </xf>
    <xf numFmtId="0" fontId="15" fillId="0" borderId="8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15" fillId="0" borderId="3" xfId="23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J4H7OJ21\KLSE%20Announcement%202004%20QTR%203%20-%20%2025.11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GROUP PL"/>
      <sheetName val="CHEM PL"/>
      <sheetName val="FEED PL"/>
      <sheetName val="FARM PL"/>
      <sheetName val="NANYANG PL"/>
      <sheetName val="FOOD PL"/>
      <sheetName val="FOOD PRO PL"/>
      <sheetName val="DIHIN PL"/>
      <sheetName val="EVERGREEN PL"/>
      <sheetName val="LAYER PL"/>
      <sheetName val="PWBF PL"/>
      <sheetName val="GROUP BS"/>
      <sheetName val="CHEM BS"/>
      <sheetName val="FEED BS"/>
      <sheetName val="FARM BS"/>
      <sheetName val="Breeder BS"/>
      <sheetName val="Food kl BS "/>
      <sheetName val="FOOD PRO BS"/>
      <sheetName val="DIHIN BS"/>
      <sheetName val="EVERGREEN BS"/>
      <sheetName val="LAYER BS"/>
      <sheetName val="PWBF BS"/>
      <sheetName val="pl"/>
      <sheetName val="EQUITY"/>
      <sheetName val="bs"/>
      <sheetName val="EPS"/>
      <sheetName val="cf"/>
      <sheetName val="Qtr- r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28">
      <selection activeCell="J54" sqref="J54"/>
    </sheetView>
  </sheetViews>
  <sheetFormatPr defaultColWidth="9.140625" defaultRowHeight="12.75"/>
  <cols>
    <col min="1" max="1" width="3.00390625" style="2" customWidth="1"/>
    <col min="2" max="2" width="2.57421875" style="2" customWidth="1"/>
    <col min="3" max="3" width="9.140625" style="2" customWidth="1"/>
    <col min="4" max="4" width="8.140625" style="2" customWidth="1"/>
    <col min="5" max="5" width="9.140625" style="2" customWidth="1"/>
    <col min="6" max="6" width="10.57421875" style="2" customWidth="1"/>
    <col min="7" max="7" width="7.28125" style="2" customWidth="1"/>
    <col min="8" max="8" width="10.57421875" style="2" customWidth="1"/>
    <col min="9" max="9" width="5.421875" style="2" customWidth="1"/>
    <col min="10" max="10" width="13.140625" style="2" customWidth="1"/>
    <col min="11" max="16384" width="9.140625" style="2" customWidth="1"/>
  </cols>
  <sheetData>
    <row r="1" spans="1:10" ht="1.5" customHeight="1" hidden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6.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4.25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4.25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58"/>
    </row>
    <row r="7" spans="7:11" ht="15">
      <c r="G7" s="8"/>
      <c r="H7" s="5" t="s">
        <v>50</v>
      </c>
      <c r="I7" s="4"/>
      <c r="J7" s="5" t="s">
        <v>51</v>
      </c>
      <c r="K7" s="20"/>
    </row>
    <row r="8" spans="7:11" ht="15">
      <c r="G8" s="8"/>
      <c r="H8" s="5" t="s">
        <v>52</v>
      </c>
      <c r="I8" s="4"/>
      <c r="J8" s="5" t="s">
        <v>53</v>
      </c>
      <c r="K8" s="20"/>
    </row>
    <row r="9" spans="7:10" ht="15">
      <c r="G9" s="8"/>
      <c r="H9" s="7" t="s">
        <v>9</v>
      </c>
      <c r="I9" s="8"/>
      <c r="J9" s="7" t="s">
        <v>9</v>
      </c>
    </row>
    <row r="10" spans="7:10" ht="15">
      <c r="G10" s="8"/>
      <c r="H10" s="8"/>
      <c r="I10" s="8"/>
      <c r="J10" s="8"/>
    </row>
    <row r="11" spans="2:10" ht="15">
      <c r="B11" s="4" t="s">
        <v>54</v>
      </c>
      <c r="C11" s="20"/>
      <c r="D11" s="20"/>
      <c r="E11" s="20"/>
      <c r="G11" s="8"/>
      <c r="H11" s="9">
        <v>98310</v>
      </c>
      <c r="I11" s="9"/>
      <c r="J11" s="9">
        <v>80514</v>
      </c>
    </row>
    <row r="12" spans="2:10" ht="15">
      <c r="B12" s="8"/>
      <c r="G12" s="8"/>
      <c r="H12" s="9"/>
      <c r="I12" s="9"/>
      <c r="J12" s="9"/>
    </row>
    <row r="13" spans="2:10" ht="15">
      <c r="B13" s="4" t="s">
        <v>55</v>
      </c>
      <c r="G13" s="8"/>
      <c r="H13" s="9">
        <v>5129</v>
      </c>
      <c r="I13" s="9"/>
      <c r="J13" s="9">
        <v>779</v>
      </c>
    </row>
    <row r="14" spans="2:10" ht="15">
      <c r="B14" s="8"/>
      <c r="G14" s="8"/>
      <c r="H14" s="9"/>
      <c r="I14" s="9"/>
      <c r="J14" s="9"/>
    </row>
    <row r="15" spans="2:10" ht="15">
      <c r="B15" s="4" t="s">
        <v>56</v>
      </c>
      <c r="C15" s="20"/>
      <c r="D15" s="20"/>
      <c r="G15" s="8"/>
      <c r="H15" s="9"/>
      <c r="I15" s="9"/>
      <c r="J15" s="9"/>
    </row>
    <row r="16" spans="2:10" ht="15">
      <c r="B16" s="8"/>
      <c r="C16" s="8" t="s">
        <v>57</v>
      </c>
      <c r="G16" s="8"/>
      <c r="H16" s="9">
        <v>36982</v>
      </c>
      <c r="I16" s="9"/>
      <c r="J16" s="9">
        <v>33393</v>
      </c>
    </row>
    <row r="17" spans="2:10" ht="15">
      <c r="B17" s="8"/>
      <c r="C17" s="8" t="s">
        <v>58</v>
      </c>
      <c r="G17" s="8"/>
      <c r="H17" s="9">
        <v>53455</v>
      </c>
      <c r="I17" s="9"/>
      <c r="J17" s="9">
        <v>45158</v>
      </c>
    </row>
    <row r="18" spans="2:10" ht="15">
      <c r="B18" s="8"/>
      <c r="C18" s="8" t="s">
        <v>59</v>
      </c>
      <c r="G18" s="8"/>
      <c r="H18" s="9">
        <v>2807</v>
      </c>
      <c r="I18" s="9"/>
      <c r="J18" s="9">
        <v>2666</v>
      </c>
    </row>
    <row r="19" spans="2:10" ht="15">
      <c r="B19" s="8"/>
      <c r="C19" s="8" t="s">
        <v>60</v>
      </c>
      <c r="G19" s="8"/>
      <c r="H19" s="9">
        <v>686</v>
      </c>
      <c r="I19" s="9"/>
      <c r="J19" s="9">
        <v>624</v>
      </c>
    </row>
    <row r="20" spans="2:10" ht="15">
      <c r="B20" s="8"/>
      <c r="C20" s="8" t="s">
        <v>61</v>
      </c>
      <c r="G20" s="8"/>
      <c r="H20" s="9">
        <v>31</v>
      </c>
      <c r="I20" s="9"/>
      <c r="J20" s="9">
        <v>31</v>
      </c>
    </row>
    <row r="21" spans="2:10" ht="15">
      <c r="B21" s="8"/>
      <c r="C21" s="8" t="s">
        <v>62</v>
      </c>
      <c r="G21" s="8"/>
      <c r="H21" s="39">
        <v>899</v>
      </c>
      <c r="I21" s="9"/>
      <c r="J21" s="39">
        <v>641</v>
      </c>
    </row>
    <row r="22" spans="2:10" ht="14.25" customHeight="1">
      <c r="B22" s="8"/>
      <c r="C22" s="8"/>
      <c r="G22" s="8"/>
      <c r="H22" s="40">
        <f>SUM(H16:H21)</f>
        <v>94860</v>
      </c>
      <c r="I22" s="13"/>
      <c r="J22" s="40">
        <f>SUM(J16:J21)</f>
        <v>82513</v>
      </c>
    </row>
    <row r="23" spans="2:10" ht="1.5" customHeight="1" hidden="1">
      <c r="B23" s="8"/>
      <c r="C23" s="8"/>
      <c r="G23" s="8"/>
      <c r="H23" s="13"/>
      <c r="I23" s="13"/>
      <c r="J23" s="13"/>
    </row>
    <row r="24" spans="2:10" ht="15">
      <c r="B24" s="4" t="s">
        <v>63</v>
      </c>
      <c r="C24" s="4"/>
      <c r="D24" s="20"/>
      <c r="G24" s="8"/>
      <c r="H24" s="13"/>
      <c r="I24" s="13"/>
      <c r="J24" s="13"/>
    </row>
    <row r="25" spans="2:10" ht="15">
      <c r="B25" s="8"/>
      <c r="C25" s="8" t="s">
        <v>64</v>
      </c>
      <c r="G25" s="8"/>
      <c r="H25" s="13">
        <v>16362</v>
      </c>
      <c r="I25" s="13"/>
      <c r="J25" s="13">
        <v>7346</v>
      </c>
    </row>
    <row r="26" spans="2:10" ht="15">
      <c r="B26" s="8"/>
      <c r="C26" s="8" t="s">
        <v>65</v>
      </c>
      <c r="G26" s="8"/>
      <c r="H26" s="13">
        <v>6610</v>
      </c>
      <c r="I26" s="13"/>
      <c r="J26" s="13">
        <v>5146</v>
      </c>
    </row>
    <row r="27" spans="2:10" ht="15">
      <c r="B27" s="8"/>
      <c r="C27" s="8" t="s">
        <v>66</v>
      </c>
      <c r="G27" s="8"/>
      <c r="H27" s="13">
        <v>1839</v>
      </c>
      <c r="I27" s="13"/>
      <c r="J27" s="13"/>
    </row>
    <row r="28" spans="2:10" ht="15">
      <c r="B28" s="8"/>
      <c r="C28" s="8" t="s">
        <v>67</v>
      </c>
      <c r="G28" s="8"/>
      <c r="H28" s="13">
        <v>0</v>
      </c>
      <c r="I28" s="13"/>
      <c r="J28" s="13">
        <v>1094</v>
      </c>
    </row>
    <row r="29" spans="2:10" ht="15">
      <c r="B29" s="8"/>
      <c r="C29" s="8" t="s">
        <v>68</v>
      </c>
      <c r="G29" s="8"/>
      <c r="H29" s="13">
        <v>63140</v>
      </c>
      <c r="I29" s="13"/>
      <c r="J29" s="13">
        <v>48926</v>
      </c>
    </row>
    <row r="30" spans="2:10" ht="9.75" customHeight="1" hidden="1">
      <c r="B30" s="8"/>
      <c r="C30" s="41"/>
      <c r="G30" s="8"/>
      <c r="H30" s="13"/>
      <c r="I30" s="13"/>
      <c r="J30" s="13"/>
    </row>
    <row r="31" spans="2:10" ht="15">
      <c r="B31" s="8"/>
      <c r="C31" s="8" t="s">
        <v>16</v>
      </c>
      <c r="G31" s="8"/>
      <c r="H31" s="13">
        <v>507</v>
      </c>
      <c r="I31" s="13"/>
      <c r="J31" s="13">
        <v>1108</v>
      </c>
    </row>
    <row r="32" spans="2:10" ht="15">
      <c r="B32" s="8"/>
      <c r="C32" s="8"/>
      <c r="G32" s="8"/>
      <c r="H32" s="40">
        <f>SUM(H25:H31)</f>
        <v>88458</v>
      </c>
      <c r="I32" s="13"/>
      <c r="J32" s="40">
        <f>SUM(J25:J31)</f>
        <v>63620</v>
      </c>
    </row>
    <row r="33" spans="2:10" ht="17.25" customHeight="1">
      <c r="B33" s="42" t="s">
        <v>69</v>
      </c>
      <c r="C33" s="42"/>
      <c r="D33" s="43"/>
      <c r="G33" s="8"/>
      <c r="H33" s="40">
        <f>+H22-H32</f>
        <v>6402</v>
      </c>
      <c r="I33" s="13"/>
      <c r="J33" s="40">
        <f>+J22-J32</f>
        <v>18893</v>
      </c>
    </row>
    <row r="34" spans="2:10" ht="9.75" customHeight="1" hidden="1" thickBot="1" thickTop="1">
      <c r="B34" s="8"/>
      <c r="C34" s="8"/>
      <c r="G34" s="8"/>
      <c r="H34" s="13"/>
      <c r="I34" s="13"/>
      <c r="J34" s="13"/>
    </row>
    <row r="35" spans="2:10" ht="18.75" customHeight="1">
      <c r="B35" s="8"/>
      <c r="C35" s="8"/>
      <c r="G35" s="8"/>
      <c r="H35" s="44"/>
      <c r="I35" s="13"/>
      <c r="J35" s="44"/>
    </row>
    <row r="36" spans="2:10" ht="15.75" thickBot="1">
      <c r="B36" s="8"/>
      <c r="C36" s="8"/>
      <c r="G36" s="8"/>
      <c r="H36" s="45">
        <f>+H33+H11+H13</f>
        <v>109841</v>
      </c>
      <c r="I36" s="9"/>
      <c r="J36" s="45">
        <f>+J33+J11+J13</f>
        <v>100186</v>
      </c>
    </row>
    <row r="37" spans="2:10" ht="15.75" thickTop="1">
      <c r="B37" s="8"/>
      <c r="C37" s="8"/>
      <c r="G37" s="8"/>
      <c r="H37" s="9"/>
      <c r="I37" s="9"/>
      <c r="J37" s="9"/>
    </row>
    <row r="38" spans="2:10" ht="15">
      <c r="B38" s="4" t="s">
        <v>70</v>
      </c>
      <c r="C38" s="4"/>
      <c r="D38" s="20"/>
      <c r="G38" s="8"/>
      <c r="H38" s="9">
        <v>60911</v>
      </c>
      <c r="I38" s="9"/>
      <c r="J38" s="9">
        <v>48729</v>
      </c>
    </row>
    <row r="39" spans="2:11" ht="15">
      <c r="B39" s="4" t="s">
        <v>71</v>
      </c>
      <c r="C39" s="4"/>
      <c r="D39" s="20"/>
      <c r="G39" s="8"/>
      <c r="H39" s="10">
        <f>1071+29239-2</f>
        <v>30308</v>
      </c>
      <c r="I39" s="8"/>
      <c r="J39" s="10">
        <f>1071+42280</f>
        <v>43351</v>
      </c>
      <c r="K39" s="37"/>
    </row>
    <row r="40" spans="2:10" s="23" customFormat="1" ht="14.25" customHeight="1">
      <c r="B40" s="4" t="s">
        <v>72</v>
      </c>
      <c r="C40" s="4"/>
      <c r="D40" s="46"/>
      <c r="G40" s="8"/>
      <c r="H40" s="9">
        <f>+H39+H38</f>
        <v>91219</v>
      </c>
      <c r="I40" s="8"/>
      <c r="J40" s="9">
        <f>+J39+J38</f>
        <v>92080</v>
      </c>
    </row>
    <row r="41" spans="2:10" s="23" customFormat="1" ht="1.5" customHeight="1" hidden="1">
      <c r="B41" s="4"/>
      <c r="C41" s="4"/>
      <c r="D41" s="46"/>
      <c r="G41" s="8"/>
      <c r="H41" s="9"/>
      <c r="I41" s="8"/>
      <c r="J41" s="9"/>
    </row>
    <row r="42" spans="2:10" ht="15">
      <c r="B42" s="4" t="s">
        <v>73</v>
      </c>
      <c r="C42" s="4"/>
      <c r="D42" s="20"/>
      <c r="G42" s="8"/>
      <c r="H42" s="9">
        <v>4719</v>
      </c>
      <c r="I42" s="8"/>
      <c r="J42" s="9">
        <v>1079</v>
      </c>
    </row>
    <row r="43" spans="2:10" ht="15">
      <c r="B43" s="4" t="s">
        <v>74</v>
      </c>
      <c r="C43" s="4"/>
      <c r="D43" s="20"/>
      <c r="G43" s="8"/>
      <c r="H43" s="9"/>
      <c r="I43" s="8"/>
      <c r="J43" s="9"/>
    </row>
    <row r="44" spans="2:10" ht="15">
      <c r="B44" s="8"/>
      <c r="C44" s="8" t="s">
        <v>75</v>
      </c>
      <c r="G44" s="8"/>
      <c r="H44" s="9">
        <v>7656</v>
      </c>
      <c r="I44" s="8"/>
      <c r="J44" s="9">
        <v>528</v>
      </c>
    </row>
    <row r="45" spans="2:11" ht="15">
      <c r="B45" s="8"/>
      <c r="C45" s="8" t="s">
        <v>76</v>
      </c>
      <c r="D45" s="8"/>
      <c r="H45" s="9">
        <v>6247</v>
      </c>
      <c r="I45" s="9"/>
      <c r="J45" s="9">
        <v>6499</v>
      </c>
      <c r="K45" s="9"/>
    </row>
    <row r="46" spans="2:10" ht="15">
      <c r="B46" s="8"/>
      <c r="C46" s="8"/>
      <c r="G46" s="8"/>
      <c r="H46" s="8"/>
      <c r="I46" s="8"/>
      <c r="J46" s="8"/>
    </row>
    <row r="47" spans="2:10" ht="18.75" customHeight="1" thickBot="1">
      <c r="B47" s="8"/>
      <c r="C47" s="8"/>
      <c r="G47" s="8"/>
      <c r="H47" s="47">
        <f>SUM(H40:H45)</f>
        <v>109841</v>
      </c>
      <c r="I47" s="48"/>
      <c r="J47" s="47">
        <f>SUM(J40:J45)</f>
        <v>100186</v>
      </c>
    </row>
    <row r="48" spans="2:10" ht="18.75" customHeight="1" thickTop="1">
      <c r="B48" s="8"/>
      <c r="C48" s="8"/>
      <c r="G48" s="8"/>
      <c r="H48" s="49">
        <f>+H36-H47</f>
        <v>0</v>
      </c>
      <c r="I48" s="48"/>
      <c r="J48" s="49">
        <f>+J36-J47</f>
        <v>0</v>
      </c>
    </row>
    <row r="49" spans="2:10" ht="15">
      <c r="B49" s="19" t="s">
        <v>77</v>
      </c>
      <c r="C49" s="19"/>
      <c r="G49" s="8"/>
      <c r="H49" s="50">
        <f>(+H40-H13)/H38</f>
        <v>1.4133736106778743</v>
      </c>
      <c r="I49" s="8"/>
      <c r="J49" s="50">
        <f>(+J40-J13)/J38</f>
        <v>1.8736481356071333</v>
      </c>
    </row>
    <row r="50" spans="2:3" ht="15">
      <c r="B50" s="8"/>
      <c r="C50" s="8"/>
    </row>
    <row r="51" ht="12.75">
      <c r="C51" s="20" t="s">
        <v>78</v>
      </c>
    </row>
    <row r="52" ht="12.75">
      <c r="C52" s="20" t="s">
        <v>24</v>
      </c>
    </row>
    <row r="53" spans="2:3" ht="15">
      <c r="B53" s="8"/>
      <c r="C53" s="8"/>
    </row>
    <row r="54" spans="2:10" ht="15">
      <c r="B54" s="8"/>
      <c r="C54" s="8"/>
      <c r="J54" s="64" t="s">
        <v>115</v>
      </c>
    </row>
    <row r="55" spans="2:3" ht="15">
      <c r="B55" s="8"/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</sheetData>
  <mergeCells count="3">
    <mergeCell ref="A2:J2"/>
    <mergeCell ref="A4:J4"/>
    <mergeCell ref="A5:J5"/>
  </mergeCells>
  <printOptions/>
  <pageMargins left="0.58" right="0.25" top="0.25" bottom="0.2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29">
      <selection activeCell="L56" sqref="L56"/>
    </sheetView>
  </sheetViews>
  <sheetFormatPr defaultColWidth="9.140625" defaultRowHeight="12.75"/>
  <cols>
    <col min="1" max="2" width="4.00390625" style="2" customWidth="1"/>
    <col min="3" max="3" width="23.8515625" style="2" customWidth="1"/>
    <col min="4" max="4" width="3.57421875" style="2" customWidth="1"/>
    <col min="5" max="5" width="1.28515625" style="2" customWidth="1"/>
    <col min="6" max="6" width="12.00390625" style="2" customWidth="1"/>
    <col min="7" max="7" width="3.57421875" style="2" customWidth="1"/>
    <col min="8" max="8" width="12.28125" style="2" customWidth="1"/>
    <col min="9" max="9" width="8.421875" style="2" customWidth="1"/>
    <col min="10" max="10" width="10.7109375" style="2" customWidth="1"/>
    <col min="11" max="11" width="2.421875" style="2" customWidth="1"/>
    <col min="12" max="12" width="10.7109375" style="2" customWidth="1"/>
    <col min="13" max="16384" width="9.140625" style="2" customWidth="1"/>
  </cols>
  <sheetData>
    <row r="1" spans="1:9" ht="1.5" customHeight="1" hidden="1">
      <c r="A1" s="1"/>
      <c r="B1" s="1"/>
      <c r="C1" s="1"/>
      <c r="D1" s="1"/>
      <c r="E1" s="1"/>
      <c r="F1" s="1"/>
      <c r="G1" s="1"/>
      <c r="H1" s="1"/>
      <c r="I1" s="1"/>
    </row>
    <row r="2" spans="1:12" ht="16.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2" ht="14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4.2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6:13" ht="14.25">
      <c r="F7" s="3">
        <v>2004</v>
      </c>
      <c r="G7" s="4"/>
      <c r="H7" s="3">
        <v>2004</v>
      </c>
      <c r="J7" s="3">
        <v>2003</v>
      </c>
      <c r="K7" s="4"/>
      <c r="L7" s="3">
        <v>2003</v>
      </c>
      <c r="M7" s="3"/>
    </row>
    <row r="8" spans="6:13" ht="14.25">
      <c r="F8" s="5" t="s">
        <v>3</v>
      </c>
      <c r="G8" s="4"/>
      <c r="H8" s="5" t="s">
        <v>4</v>
      </c>
      <c r="J8" s="5" t="s">
        <v>5</v>
      </c>
      <c r="K8" s="4"/>
      <c r="L8" s="5" t="s">
        <v>4</v>
      </c>
      <c r="M8" s="5"/>
    </row>
    <row r="9" spans="6:13" ht="14.25">
      <c r="F9" s="5" t="s">
        <v>6</v>
      </c>
      <c r="G9" s="4"/>
      <c r="H9" s="5" t="s">
        <v>7</v>
      </c>
      <c r="J9" s="5" t="s">
        <v>6</v>
      </c>
      <c r="K9" s="4"/>
      <c r="L9" s="5" t="s">
        <v>7</v>
      </c>
      <c r="M9" s="5"/>
    </row>
    <row r="10" spans="6:13" ht="14.25">
      <c r="F10" s="6">
        <v>38260</v>
      </c>
      <c r="G10" s="4"/>
      <c r="H10" s="6" t="s">
        <v>8</v>
      </c>
      <c r="J10" s="6">
        <v>38260</v>
      </c>
      <c r="K10" s="4"/>
      <c r="L10" s="6" t="s">
        <v>8</v>
      </c>
      <c r="M10" s="6"/>
    </row>
    <row r="11" spans="6:12" ht="15">
      <c r="F11" s="7" t="s">
        <v>9</v>
      </c>
      <c r="G11" s="8"/>
      <c r="H11" s="7" t="s">
        <v>9</v>
      </c>
      <c r="J11" s="7" t="s">
        <v>9</v>
      </c>
      <c r="K11" s="8"/>
      <c r="L11" s="7" t="s">
        <v>9</v>
      </c>
    </row>
    <row r="13" spans="1:12" ht="15">
      <c r="A13" s="8"/>
      <c r="B13" s="8"/>
      <c r="C13" s="4" t="s">
        <v>10</v>
      </c>
      <c r="F13" s="9">
        <v>51630</v>
      </c>
      <c r="G13" s="9"/>
      <c r="H13" s="9">
        <v>137802</v>
      </c>
      <c r="J13" s="9">
        <v>37232</v>
      </c>
      <c r="K13" s="9"/>
      <c r="L13" s="9">
        <v>111014</v>
      </c>
    </row>
    <row r="14" spans="1:12" ht="15">
      <c r="A14" s="8"/>
      <c r="B14" s="8"/>
      <c r="C14" s="4"/>
      <c r="F14" s="9"/>
      <c r="G14" s="9"/>
      <c r="H14" s="9"/>
      <c r="J14" s="9"/>
      <c r="K14" s="9"/>
      <c r="L14" s="9"/>
    </row>
    <row r="15" spans="1:12" ht="15">
      <c r="A15" s="8"/>
      <c r="B15" s="8"/>
      <c r="C15" s="4" t="s">
        <v>11</v>
      </c>
      <c r="F15" s="9">
        <f>-F13+F19-F17</f>
        <v>-49000</v>
      </c>
      <c r="G15" s="9"/>
      <c r="H15" s="9">
        <f>-H13+H19-H17</f>
        <v>-135708</v>
      </c>
      <c r="J15" s="9">
        <f>-J13+J19-J17</f>
        <v>-33327</v>
      </c>
      <c r="K15" s="9"/>
      <c r="L15" s="9">
        <f>-L13+L19-L17</f>
        <v>-100507</v>
      </c>
    </row>
    <row r="16" spans="1:12" ht="15">
      <c r="A16" s="8"/>
      <c r="B16" s="8"/>
      <c r="C16" s="4"/>
      <c r="F16" s="9"/>
      <c r="G16" s="9"/>
      <c r="H16" s="9"/>
      <c r="J16" s="9"/>
      <c r="K16" s="9"/>
      <c r="L16" s="9"/>
    </row>
    <row r="17" spans="1:12" ht="15">
      <c r="A17" s="8"/>
      <c r="B17" s="8"/>
      <c r="C17" s="4" t="s">
        <v>12</v>
      </c>
      <c r="F17" s="9">
        <v>42</v>
      </c>
      <c r="G17" s="9"/>
      <c r="H17" s="9">
        <v>88</v>
      </c>
      <c r="J17" s="9">
        <v>28</v>
      </c>
      <c r="K17" s="9"/>
      <c r="L17" s="9">
        <v>64</v>
      </c>
    </row>
    <row r="18" spans="1:12" ht="15">
      <c r="A18" s="8"/>
      <c r="B18" s="8"/>
      <c r="C18" s="4"/>
      <c r="F18" s="9"/>
      <c r="G18" s="9"/>
      <c r="H18" s="9"/>
      <c r="J18" s="9"/>
      <c r="K18" s="9"/>
      <c r="L18" s="9"/>
    </row>
    <row r="19" spans="1:12" ht="15">
      <c r="A19" s="8"/>
      <c r="B19" s="8"/>
      <c r="C19" s="4" t="s">
        <v>13</v>
      </c>
      <c r="F19" s="9">
        <v>2672</v>
      </c>
      <c r="G19" s="9"/>
      <c r="H19" s="9">
        <v>2182</v>
      </c>
      <c r="J19" s="9">
        <v>3933</v>
      </c>
      <c r="K19" s="9"/>
      <c r="L19" s="9">
        <v>10571</v>
      </c>
    </row>
    <row r="20" spans="1:12" ht="15">
      <c r="A20" s="8"/>
      <c r="B20" s="8"/>
      <c r="C20" s="4"/>
      <c r="F20" s="9"/>
      <c r="G20" s="9"/>
      <c r="H20" s="9"/>
      <c r="J20" s="9"/>
      <c r="K20" s="9"/>
      <c r="L20" s="9"/>
    </row>
    <row r="21" spans="1:12" ht="15">
      <c r="A21" s="8"/>
      <c r="B21" s="8"/>
      <c r="C21" s="4" t="s">
        <v>14</v>
      </c>
      <c r="F21" s="9">
        <v>-1056</v>
      </c>
      <c r="G21" s="9"/>
      <c r="H21" s="9">
        <v>-2823</v>
      </c>
      <c r="J21" s="9">
        <v>-522</v>
      </c>
      <c r="K21" s="9"/>
      <c r="L21" s="9">
        <v>-1761</v>
      </c>
    </row>
    <row r="22" spans="1:12" ht="14.25" customHeight="1">
      <c r="A22" s="8"/>
      <c r="B22" s="8"/>
      <c r="C22" s="4"/>
      <c r="F22" s="10"/>
      <c r="G22" s="9"/>
      <c r="H22" s="10"/>
      <c r="J22" s="10"/>
      <c r="K22" s="9"/>
      <c r="L22" s="10"/>
    </row>
    <row r="23" spans="1:12" ht="1.5" customHeight="1" hidden="1">
      <c r="A23" s="8"/>
      <c r="B23" s="8"/>
      <c r="C23" s="4"/>
      <c r="F23" s="9"/>
      <c r="G23" s="9"/>
      <c r="H23" s="9"/>
      <c r="J23" s="9"/>
      <c r="K23" s="9"/>
      <c r="L23" s="9"/>
    </row>
    <row r="24" spans="1:12" ht="15">
      <c r="A24" s="8"/>
      <c r="B24" s="8"/>
      <c r="C24" s="11" t="s">
        <v>15</v>
      </c>
      <c r="F24" s="9">
        <f>+F19+F21</f>
        <v>1616</v>
      </c>
      <c r="G24" s="9"/>
      <c r="H24" s="9">
        <f>+H19+H21</f>
        <v>-641</v>
      </c>
      <c r="J24" s="9">
        <f>+J19+J21</f>
        <v>3411</v>
      </c>
      <c r="K24" s="9"/>
      <c r="L24" s="9">
        <f>+L19+L21</f>
        <v>8810</v>
      </c>
    </row>
    <row r="25" spans="1:12" ht="15">
      <c r="A25" s="8"/>
      <c r="B25" s="8"/>
      <c r="C25" s="4"/>
      <c r="F25" s="9"/>
      <c r="G25" s="9"/>
      <c r="H25" s="9"/>
      <c r="J25" s="9"/>
      <c r="K25" s="9"/>
      <c r="L25" s="9"/>
    </row>
    <row r="26" spans="1:12" ht="15">
      <c r="A26" s="8"/>
      <c r="B26" s="8"/>
      <c r="C26" s="4" t="s">
        <v>16</v>
      </c>
      <c r="F26" s="10">
        <v>-407</v>
      </c>
      <c r="G26" s="9"/>
      <c r="H26" s="10">
        <v>-118</v>
      </c>
      <c r="J26" s="10">
        <v>-959</v>
      </c>
      <c r="K26" s="9"/>
      <c r="L26" s="10">
        <v>-2432</v>
      </c>
    </row>
    <row r="27" spans="1:12" ht="9.75" customHeight="1" hidden="1">
      <c r="A27" s="8"/>
      <c r="B27" s="8"/>
      <c r="C27" s="4"/>
      <c r="F27" s="9"/>
      <c r="G27" s="9"/>
      <c r="H27" s="9"/>
      <c r="J27" s="9"/>
      <c r="K27" s="9"/>
      <c r="L27" s="9"/>
    </row>
    <row r="28" spans="1:12" ht="15">
      <c r="A28" s="8"/>
      <c r="B28" s="8"/>
      <c r="C28" s="11" t="s">
        <v>17</v>
      </c>
      <c r="F28" s="9">
        <f>+F24+F26</f>
        <v>1209</v>
      </c>
      <c r="G28" s="9"/>
      <c r="H28" s="9">
        <f>+H24+H26</f>
        <v>-759</v>
      </c>
      <c r="J28" s="9">
        <f>+J24+J26</f>
        <v>2452</v>
      </c>
      <c r="K28" s="9"/>
      <c r="L28" s="9">
        <f>+L24+L26</f>
        <v>6378</v>
      </c>
    </row>
    <row r="29" spans="1:12" ht="15">
      <c r="A29" s="8"/>
      <c r="B29" s="8"/>
      <c r="C29" s="4"/>
      <c r="F29" s="9"/>
      <c r="G29" s="9"/>
      <c r="H29" s="9"/>
      <c r="J29" s="9"/>
      <c r="K29" s="9"/>
      <c r="L29" s="9"/>
    </row>
    <row r="30" spans="1:12" ht="15">
      <c r="A30" s="8"/>
      <c r="B30" s="8"/>
      <c r="C30" s="4" t="s">
        <v>18</v>
      </c>
      <c r="F30" s="9">
        <v>0</v>
      </c>
      <c r="G30" s="9"/>
      <c r="H30" s="9">
        <v>0</v>
      </c>
      <c r="J30" s="9">
        <v>0</v>
      </c>
      <c r="K30" s="9"/>
      <c r="L30" s="9">
        <v>0</v>
      </c>
    </row>
    <row r="31" spans="1:12" ht="17.25" customHeight="1">
      <c r="A31" s="8"/>
      <c r="B31" s="8"/>
      <c r="C31" s="4" t="s">
        <v>19</v>
      </c>
      <c r="F31" s="12">
        <v>-103</v>
      </c>
      <c r="G31" s="13"/>
      <c r="H31" s="12">
        <v>-102</v>
      </c>
      <c r="J31" s="10">
        <v>-174</v>
      </c>
      <c r="K31" s="9"/>
      <c r="L31" s="10">
        <v>-166</v>
      </c>
    </row>
    <row r="32" spans="1:12" ht="9.75" customHeight="1" hidden="1" thickBot="1" thickTop="1">
      <c r="A32" s="8"/>
      <c r="B32" s="8"/>
      <c r="C32" s="4"/>
      <c r="F32" s="9"/>
      <c r="G32" s="9"/>
      <c r="H32" s="9"/>
      <c r="J32" s="9"/>
      <c r="K32" s="9"/>
      <c r="L32" s="9"/>
    </row>
    <row r="33" spans="1:12" ht="18.75" customHeight="1">
      <c r="A33" s="8"/>
      <c r="B33" s="8"/>
      <c r="C33" s="14" t="s">
        <v>20</v>
      </c>
      <c r="F33" s="10">
        <f>+F31+F28</f>
        <v>1106</v>
      </c>
      <c r="G33" s="9"/>
      <c r="H33" s="10">
        <f>+H31+H28</f>
        <v>-861</v>
      </c>
      <c r="J33" s="10">
        <f>SUM(J28:J31)</f>
        <v>2278</v>
      </c>
      <c r="K33" s="9"/>
      <c r="L33" s="10">
        <f>SUM(L28:L31)</f>
        <v>6212</v>
      </c>
    </row>
    <row r="34" spans="1:12" ht="15">
      <c r="A34" s="8"/>
      <c r="B34" s="8"/>
      <c r="C34" s="4"/>
      <c r="F34" s="9"/>
      <c r="G34" s="9"/>
      <c r="H34" s="9"/>
      <c r="J34" s="9"/>
      <c r="K34" s="9"/>
      <c r="L34" s="9"/>
    </row>
    <row r="35" spans="3:12" ht="15.75" thickBot="1">
      <c r="C35" s="4" t="s">
        <v>21</v>
      </c>
      <c r="F35" s="15">
        <f>F33/60911*100</f>
        <v>1.8157639835169346</v>
      </c>
      <c r="G35" s="13"/>
      <c r="H35" s="15">
        <f>H33/60911*100</f>
        <v>-1.4135377846366008</v>
      </c>
      <c r="I35" s="16"/>
      <c r="J35" s="15">
        <f>J33/60911*100</f>
        <v>3.7398827797934695</v>
      </c>
      <c r="K35" s="13"/>
      <c r="L35" s="15">
        <f>L33/60911*100</f>
        <v>10.19848631610054</v>
      </c>
    </row>
    <row r="36" spans="3:12" ht="16.5" thickBot="1" thickTop="1">
      <c r="C36" s="4" t="s">
        <v>22</v>
      </c>
      <c r="F36" s="15">
        <f>+F35</f>
        <v>1.8157639835169346</v>
      </c>
      <c r="G36" s="13"/>
      <c r="H36" s="15">
        <f>+H35</f>
        <v>-1.4135377846366008</v>
      </c>
      <c r="I36" s="17"/>
      <c r="J36" s="15">
        <f>+J35</f>
        <v>3.7398827797934695</v>
      </c>
      <c r="K36" s="13"/>
      <c r="L36" s="15">
        <f>+L35</f>
        <v>10.19848631610054</v>
      </c>
    </row>
    <row r="37" spans="3:12" ht="15.75" thickTop="1">
      <c r="C37" s="4"/>
      <c r="F37" s="18"/>
      <c r="G37" s="9"/>
      <c r="H37" s="18"/>
      <c r="I37" s="19"/>
      <c r="J37" s="18"/>
      <c r="K37" s="9"/>
      <c r="L37" s="18"/>
    </row>
    <row r="38" spans="3:8" ht="12.75">
      <c r="C38" s="20" t="s">
        <v>23</v>
      </c>
      <c r="F38" s="21"/>
      <c r="G38" s="21"/>
      <c r="H38" s="21"/>
    </row>
    <row r="39" spans="3:8" ht="12.75">
      <c r="C39" s="20" t="s">
        <v>24</v>
      </c>
      <c r="F39" s="21"/>
      <c r="G39" s="21"/>
      <c r="H39" s="21"/>
    </row>
    <row r="40" spans="1:9" s="23" customFormat="1" ht="1.5" customHeight="1" hidden="1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6"/>
      <c r="B42" s="16"/>
      <c r="C42" s="16"/>
      <c r="D42" s="16"/>
      <c r="E42" s="16"/>
      <c r="F42" s="16"/>
      <c r="G42" s="16"/>
      <c r="H42" s="16"/>
      <c r="I42" s="16"/>
    </row>
    <row r="47" ht="18.75" customHeight="1"/>
    <row r="55" ht="12.75">
      <c r="L55" s="63" t="s">
        <v>116</v>
      </c>
    </row>
  </sheetData>
  <mergeCells count="3">
    <mergeCell ref="A2:L2"/>
    <mergeCell ref="A4:L4"/>
    <mergeCell ref="A5:L5"/>
  </mergeCells>
  <printOptions/>
  <pageMargins left="0.25" right="0.2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7"/>
  <sheetViews>
    <sheetView showGridLines="0" workbookViewId="0" topLeftCell="A40">
      <selection activeCell="I64" sqref="I64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23.00390625" style="2" customWidth="1"/>
    <col min="4" max="4" width="9.140625" style="2" hidden="1" customWidth="1"/>
    <col min="5" max="5" width="10.140625" style="2" customWidth="1"/>
    <col min="6" max="6" width="23.28125" style="2" customWidth="1"/>
    <col min="7" max="7" width="11.57421875" style="2" customWidth="1"/>
    <col min="8" max="8" width="5.140625" style="2" customWidth="1"/>
    <col min="9" max="9" width="12.421875" style="2" customWidth="1"/>
    <col min="10" max="16384" width="9.140625" style="2" customWidth="1"/>
  </cols>
  <sheetData>
    <row r="1" ht="1.5" customHeight="1" hidden="1"/>
    <row r="2" spans="2:9" ht="16.5">
      <c r="B2" s="57" t="s">
        <v>25</v>
      </c>
      <c r="C2" s="57"/>
      <c r="D2" s="57"/>
      <c r="E2" s="57"/>
      <c r="F2" s="57"/>
      <c r="G2" s="57"/>
      <c r="H2" s="57"/>
      <c r="I2" s="57"/>
    </row>
    <row r="4" spans="2:9" ht="14.25">
      <c r="B4" s="58" t="s">
        <v>79</v>
      </c>
      <c r="C4" s="58"/>
      <c r="D4" s="58"/>
      <c r="E4" s="58"/>
      <c r="F4" s="58"/>
      <c r="G4" s="58"/>
      <c r="H4" s="58"/>
      <c r="I4" s="58"/>
    </row>
    <row r="5" spans="2:9" ht="14.25">
      <c r="B5" s="58" t="s">
        <v>80</v>
      </c>
      <c r="C5" s="58"/>
      <c r="D5" s="58"/>
      <c r="E5" s="58"/>
      <c r="F5" s="58"/>
      <c r="G5" s="58"/>
      <c r="H5" s="58"/>
      <c r="I5" s="58"/>
    </row>
    <row r="8" spans="7:9" ht="14.25">
      <c r="G8" s="5" t="s">
        <v>4</v>
      </c>
      <c r="I8" s="5" t="s">
        <v>4</v>
      </c>
    </row>
    <row r="9" spans="7:9" ht="14.25">
      <c r="G9" s="5" t="s">
        <v>81</v>
      </c>
      <c r="I9" s="5" t="s">
        <v>81</v>
      </c>
    </row>
    <row r="10" spans="7:9" ht="14.25">
      <c r="G10" s="51" t="s">
        <v>82</v>
      </c>
      <c r="I10" s="51" t="s">
        <v>83</v>
      </c>
    </row>
    <row r="11" spans="7:9" ht="15">
      <c r="G11" s="7" t="s">
        <v>9</v>
      </c>
      <c r="I11" s="7" t="s">
        <v>9</v>
      </c>
    </row>
    <row r="12" spans="7:9" ht="15">
      <c r="G12" s="8"/>
      <c r="I12" s="8"/>
    </row>
    <row r="13" spans="2:9" ht="15">
      <c r="B13" s="8" t="s">
        <v>84</v>
      </c>
      <c r="C13" s="8"/>
      <c r="D13" s="8"/>
      <c r="G13" s="9">
        <v>-642</v>
      </c>
      <c r="I13" s="9">
        <v>8810</v>
      </c>
    </row>
    <row r="14" spans="2:9" ht="15">
      <c r="B14" s="52" t="s">
        <v>85</v>
      </c>
      <c r="C14" s="52"/>
      <c r="D14" s="52"/>
      <c r="G14" s="9"/>
      <c r="I14" s="9"/>
    </row>
    <row r="15" spans="2:9" ht="15">
      <c r="B15" s="8" t="s">
        <v>86</v>
      </c>
      <c r="C15" s="8"/>
      <c r="D15" s="8"/>
      <c r="G15" s="9">
        <f>5333+69</f>
        <v>5402</v>
      </c>
      <c r="I15" s="9">
        <f>3959+21</f>
        <v>3980</v>
      </c>
    </row>
    <row r="16" spans="2:9" ht="15">
      <c r="B16" s="8" t="s">
        <v>87</v>
      </c>
      <c r="C16" s="8"/>
      <c r="D16" s="8"/>
      <c r="G16" s="12">
        <f>2766-13-63+55</f>
        <v>2745</v>
      </c>
      <c r="I16" s="12">
        <f>-28+1761-6+10</f>
        <v>1737</v>
      </c>
    </row>
    <row r="17" spans="2:9" ht="9.75" customHeight="1">
      <c r="B17" s="8"/>
      <c r="C17" s="8"/>
      <c r="D17" s="8"/>
      <c r="G17" s="9"/>
      <c r="I17" s="9"/>
    </row>
    <row r="18" spans="2:9" ht="15">
      <c r="B18" s="8" t="s">
        <v>88</v>
      </c>
      <c r="C18" s="8"/>
      <c r="D18" s="8"/>
      <c r="G18" s="9">
        <f>+G13+G15+G16</f>
        <v>7505</v>
      </c>
      <c r="I18" s="9">
        <f>+I13+I15+I16</f>
        <v>14527</v>
      </c>
    </row>
    <row r="19" spans="2:9" ht="6" customHeight="1">
      <c r="B19" s="8"/>
      <c r="C19" s="8"/>
      <c r="D19" s="8"/>
      <c r="G19" s="9"/>
      <c r="I19" s="9"/>
    </row>
    <row r="20" spans="2:9" ht="15">
      <c r="B20" s="53" t="s">
        <v>89</v>
      </c>
      <c r="C20" s="8"/>
      <c r="D20" s="8"/>
      <c r="G20" s="9"/>
      <c r="I20" s="9"/>
    </row>
    <row r="21" spans="2:9" ht="15">
      <c r="B21" s="8" t="s">
        <v>90</v>
      </c>
      <c r="C21" s="8"/>
      <c r="D21" s="8"/>
      <c r="G21" s="13">
        <f>-1080-10916</f>
        <v>-11996</v>
      </c>
      <c r="I21" s="13">
        <f>-2238+1662</f>
        <v>-576</v>
      </c>
    </row>
    <row r="22" spans="2:9" ht="15">
      <c r="B22" s="8" t="s">
        <v>91</v>
      </c>
      <c r="C22" s="8"/>
      <c r="D22" s="8"/>
      <c r="G22" s="12">
        <v>8830</v>
      </c>
      <c r="I22" s="12">
        <v>3747</v>
      </c>
    </row>
    <row r="23" spans="2:9" ht="15">
      <c r="B23" s="8"/>
      <c r="C23" s="8"/>
      <c r="D23" s="8"/>
      <c r="G23" s="13">
        <f>SUM(G21:G22)</f>
        <v>-3166</v>
      </c>
      <c r="I23" s="13">
        <f>SUM(I21:I22)</f>
        <v>3171</v>
      </c>
    </row>
    <row r="24" spans="2:9" ht="5.25" customHeight="1">
      <c r="B24" s="8"/>
      <c r="C24" s="8"/>
      <c r="D24" s="8"/>
      <c r="G24" s="13"/>
      <c r="I24" s="13"/>
    </row>
    <row r="25" spans="2:9" ht="15">
      <c r="B25" s="8" t="s">
        <v>92</v>
      </c>
      <c r="C25" s="8"/>
      <c r="D25" s="8"/>
      <c r="G25" s="13">
        <f>+G23+G18</f>
        <v>4339</v>
      </c>
      <c r="I25" s="13">
        <f>+I23+I18</f>
        <v>17698</v>
      </c>
    </row>
    <row r="26" spans="2:9" ht="9" customHeight="1">
      <c r="B26" s="8"/>
      <c r="C26" s="8"/>
      <c r="D26" s="8"/>
      <c r="G26" s="13"/>
      <c r="I26" s="13"/>
    </row>
    <row r="27" spans="2:9" ht="15">
      <c r="B27" s="8" t="s">
        <v>93</v>
      </c>
      <c r="C27" s="8"/>
      <c r="D27" s="8"/>
      <c r="G27" s="13">
        <v>-1981</v>
      </c>
      <c r="I27" s="13">
        <v>-2079</v>
      </c>
    </row>
    <row r="28" spans="2:9" ht="15">
      <c r="B28" s="8" t="s">
        <v>94</v>
      </c>
      <c r="C28" s="8"/>
      <c r="D28" s="8"/>
      <c r="G28" s="13">
        <v>-2765</v>
      </c>
      <c r="I28" s="13">
        <v>-1761</v>
      </c>
    </row>
    <row r="29" spans="2:9" ht="1.5" customHeight="1" hidden="1">
      <c r="B29" s="8"/>
      <c r="C29" s="8"/>
      <c r="D29" s="8"/>
      <c r="G29" s="9"/>
      <c r="I29" s="9"/>
    </row>
    <row r="30" spans="2:9" ht="1.5" customHeight="1">
      <c r="B30" s="8"/>
      <c r="C30" s="8"/>
      <c r="D30" s="8"/>
      <c r="G30" s="9"/>
      <c r="I30" s="9"/>
    </row>
    <row r="31" spans="2:9" ht="15">
      <c r="B31" s="54" t="s">
        <v>95</v>
      </c>
      <c r="C31" s="8"/>
      <c r="D31" s="8"/>
      <c r="G31" s="55">
        <f>+G28+G27+G23+G18</f>
        <v>-407</v>
      </c>
      <c r="I31" s="55">
        <f>+I28+I27+I23+I18</f>
        <v>13858</v>
      </c>
    </row>
    <row r="32" spans="2:9" ht="9.75" customHeight="1">
      <c r="B32" s="8"/>
      <c r="C32" s="8"/>
      <c r="D32" s="8"/>
      <c r="G32" s="9"/>
      <c r="I32" s="9"/>
    </row>
    <row r="33" spans="2:9" ht="12.75" customHeight="1">
      <c r="B33" s="53" t="s">
        <v>96</v>
      </c>
      <c r="C33" s="8"/>
      <c r="D33" s="8"/>
      <c r="G33" s="9"/>
      <c r="I33" s="9"/>
    </row>
    <row r="34" spans="2:9" ht="9.75" customHeight="1" hidden="1">
      <c r="B34" s="8"/>
      <c r="C34" s="8"/>
      <c r="D34" s="8"/>
      <c r="G34" s="9"/>
      <c r="I34" s="9"/>
    </row>
    <row r="35" spans="2:9" ht="15">
      <c r="B35" s="8"/>
      <c r="C35" s="56" t="s">
        <v>97</v>
      </c>
      <c r="D35" s="8"/>
      <c r="G35" s="13">
        <v>255</v>
      </c>
      <c r="I35" s="13">
        <v>186</v>
      </c>
    </row>
    <row r="36" spans="2:9" ht="15" hidden="1">
      <c r="B36" s="8"/>
      <c r="C36" s="56" t="s">
        <v>98</v>
      </c>
      <c r="D36" s="8"/>
      <c r="G36" s="13">
        <v>0</v>
      </c>
      <c r="I36" s="13">
        <v>0</v>
      </c>
    </row>
    <row r="37" spans="2:9" ht="15">
      <c r="B37" s="8"/>
      <c r="C37" s="56" t="s">
        <v>99</v>
      </c>
      <c r="D37" s="8"/>
      <c r="G37" s="13">
        <v>-11790</v>
      </c>
      <c r="I37" s="13"/>
    </row>
    <row r="38" spans="2:9" ht="15">
      <c r="B38" s="8"/>
      <c r="C38" s="56" t="s">
        <v>100</v>
      </c>
      <c r="D38" s="8"/>
      <c r="G38" s="13">
        <v>-6590</v>
      </c>
      <c r="I38" s="13">
        <v>-11350</v>
      </c>
    </row>
    <row r="39" spans="2:9" ht="15">
      <c r="B39" s="8"/>
      <c r="C39" s="56" t="s">
        <v>101</v>
      </c>
      <c r="D39" s="8"/>
      <c r="G39" s="13"/>
      <c r="I39" s="13">
        <v>-2436</v>
      </c>
    </row>
    <row r="40" spans="2:9" ht="15">
      <c r="B40" s="8"/>
      <c r="C40" s="56" t="s">
        <v>102</v>
      </c>
      <c r="D40" s="8"/>
      <c r="G40" s="13">
        <v>63</v>
      </c>
      <c r="I40" s="13">
        <v>0</v>
      </c>
    </row>
    <row r="41" spans="2:9" ht="15">
      <c r="B41" s="8"/>
      <c r="C41" s="56" t="s">
        <v>103</v>
      </c>
      <c r="D41" s="8"/>
      <c r="G41" s="13">
        <v>0</v>
      </c>
      <c r="I41" s="13">
        <v>6</v>
      </c>
    </row>
    <row r="42" spans="2:9" ht="17.25" customHeight="1">
      <c r="B42" s="8"/>
      <c r="C42" s="8"/>
      <c r="D42" s="8"/>
      <c r="G42" s="55">
        <f>SUM(G35:G41)</f>
        <v>-18062</v>
      </c>
      <c r="I42" s="55">
        <f>SUM(I35:I41)</f>
        <v>-13594</v>
      </c>
    </row>
    <row r="43" spans="2:9" ht="9.75" customHeight="1" hidden="1" thickBot="1" thickTop="1">
      <c r="B43" s="8"/>
      <c r="C43" s="8"/>
      <c r="D43" s="8"/>
      <c r="G43" s="9"/>
      <c r="I43" s="9"/>
    </row>
    <row r="44" spans="2:9" ht="17.25" customHeight="1">
      <c r="B44" s="53" t="s">
        <v>104</v>
      </c>
      <c r="C44" s="8"/>
      <c r="D44" s="8"/>
      <c r="G44" s="9"/>
      <c r="I44" s="9"/>
    </row>
    <row r="45" spans="2:9" ht="15" hidden="1">
      <c r="B45" s="8"/>
      <c r="C45" s="56" t="s">
        <v>105</v>
      </c>
      <c r="D45" s="8"/>
      <c r="G45" s="9">
        <v>0</v>
      </c>
      <c r="I45" s="9">
        <v>0</v>
      </c>
    </row>
    <row r="46" spans="2:9" ht="15">
      <c r="B46" s="8"/>
      <c r="C46" s="56" t="s">
        <v>106</v>
      </c>
      <c r="D46" s="8"/>
      <c r="G46" s="9">
        <v>787</v>
      </c>
      <c r="I46" s="9">
        <v>0</v>
      </c>
    </row>
    <row r="47" spans="2:9" ht="15">
      <c r="B47" s="8"/>
      <c r="C47" s="56" t="s">
        <v>107</v>
      </c>
      <c r="D47" s="8"/>
      <c r="G47" s="9">
        <f>6693-1002-3538+9367</f>
        <v>11520</v>
      </c>
      <c r="I47" s="9">
        <f>-597-814+353+568</f>
        <v>-490</v>
      </c>
    </row>
    <row r="48" spans="2:9" ht="15.75" thickBot="1">
      <c r="B48" s="8"/>
      <c r="C48" s="8"/>
      <c r="D48" s="8"/>
      <c r="G48" s="45">
        <f>SUM(G45:G47)</f>
        <v>12307</v>
      </c>
      <c r="I48" s="45">
        <f>SUM(I45:I47)</f>
        <v>-490</v>
      </c>
    </row>
    <row r="49" spans="2:9" s="23" customFormat="1" ht="12" customHeight="1" thickTop="1">
      <c r="B49" s="8"/>
      <c r="C49" s="8"/>
      <c r="D49" s="8"/>
      <c r="G49" s="9"/>
      <c r="I49" s="9"/>
    </row>
    <row r="50" spans="2:9" s="23" customFormat="1" ht="1.5" customHeight="1" hidden="1">
      <c r="B50" s="8"/>
      <c r="C50" s="8"/>
      <c r="D50" s="8"/>
      <c r="G50" s="9"/>
      <c r="I50" s="9"/>
    </row>
    <row r="51" spans="2:9" ht="15">
      <c r="B51" s="8" t="s">
        <v>108</v>
      </c>
      <c r="C51" s="8"/>
      <c r="D51" s="8"/>
      <c r="G51" s="9">
        <f>+G31+G42+G48</f>
        <v>-6162</v>
      </c>
      <c r="I51" s="9">
        <f>+I31+I42+I48</f>
        <v>-226</v>
      </c>
    </row>
    <row r="52" spans="2:9" ht="6" customHeight="1">
      <c r="B52" s="8"/>
      <c r="C52" s="8"/>
      <c r="D52" s="8"/>
      <c r="G52" s="9"/>
      <c r="I52" s="9"/>
    </row>
    <row r="53" spans="2:9" ht="15">
      <c r="B53" s="8" t="s">
        <v>109</v>
      </c>
      <c r="C53" s="8"/>
      <c r="D53" s="8"/>
      <c r="E53" s="8"/>
      <c r="G53" s="9">
        <v>-12806</v>
      </c>
      <c r="I53" s="9">
        <v>-7324</v>
      </c>
    </row>
    <row r="54" spans="2:9" ht="18.75" customHeight="1" thickBot="1">
      <c r="B54" s="8" t="s">
        <v>110</v>
      </c>
      <c r="C54" s="8"/>
      <c r="D54" s="8"/>
      <c r="G54" s="45">
        <f>+G53+G51</f>
        <v>-18968</v>
      </c>
      <c r="I54" s="45">
        <f>+I53+I51</f>
        <v>-7550</v>
      </c>
    </row>
    <row r="55" spans="2:9" ht="15.75" thickTop="1">
      <c r="B55" s="8"/>
      <c r="C55" s="8"/>
      <c r="D55" s="8"/>
      <c r="G55" s="9"/>
      <c r="I55" s="9"/>
    </row>
    <row r="56" spans="2:9" ht="15">
      <c r="B56" s="8" t="s">
        <v>111</v>
      </c>
      <c r="C56" s="8"/>
      <c r="D56" s="8"/>
      <c r="G56" s="9"/>
      <c r="I56" s="9"/>
    </row>
    <row r="57" spans="2:9" ht="15">
      <c r="B57" s="8" t="s">
        <v>112</v>
      </c>
      <c r="C57" s="8"/>
      <c r="D57" s="8"/>
      <c r="G57" s="9">
        <v>931</v>
      </c>
      <c r="I57" s="9">
        <v>2892</v>
      </c>
    </row>
    <row r="58" spans="2:9" ht="15">
      <c r="B58" s="8" t="s">
        <v>113</v>
      </c>
      <c r="C58" s="8"/>
      <c r="D58" s="8"/>
      <c r="G58" s="9">
        <v>-19899</v>
      </c>
      <c r="I58" s="9">
        <v>-10442</v>
      </c>
    </row>
    <row r="59" spans="2:9" ht="19.5" customHeight="1" thickBot="1">
      <c r="B59" s="8"/>
      <c r="C59" s="8"/>
      <c r="D59" s="8"/>
      <c r="G59" s="45">
        <f>+G58+G57</f>
        <v>-18968</v>
      </c>
      <c r="I59" s="45">
        <f>+I58+I57</f>
        <v>-7550</v>
      </c>
    </row>
    <row r="60" spans="2:4" ht="15.75" thickTop="1">
      <c r="B60" s="8"/>
      <c r="C60" s="8"/>
      <c r="D60" s="8"/>
    </row>
    <row r="61" spans="2:7" ht="12.75">
      <c r="B61" s="20" t="s">
        <v>114</v>
      </c>
      <c r="E61" s="21"/>
      <c r="F61" s="21"/>
      <c r="G61" s="21"/>
    </row>
    <row r="62" spans="2:7" ht="12.75">
      <c r="B62" s="20" t="s">
        <v>24</v>
      </c>
      <c r="E62" s="21"/>
      <c r="F62" s="21"/>
      <c r="G62" s="21"/>
    </row>
    <row r="63" spans="2:4" ht="15">
      <c r="B63" s="8"/>
      <c r="C63" s="8"/>
      <c r="D63" s="8"/>
    </row>
    <row r="64" spans="2:9" ht="15">
      <c r="B64" s="8"/>
      <c r="C64" s="8"/>
      <c r="D64" s="8"/>
      <c r="I64" s="64" t="s">
        <v>117</v>
      </c>
    </row>
    <row r="65" spans="2:4" ht="15">
      <c r="B65" s="8"/>
      <c r="C65" s="8"/>
      <c r="D65" s="8"/>
    </row>
    <row r="66" spans="2:4" ht="15">
      <c r="B66" s="8"/>
      <c r="C66" s="8"/>
      <c r="D66" s="8"/>
    </row>
    <row r="67" spans="2:4" ht="15">
      <c r="B67" s="8"/>
      <c r="C67" s="8"/>
      <c r="D67" s="8"/>
    </row>
  </sheetData>
  <mergeCells count="3">
    <mergeCell ref="B2:I2"/>
    <mergeCell ref="B4:I4"/>
    <mergeCell ref="B5:I5"/>
  </mergeCells>
  <printOptions/>
  <pageMargins left="0.58" right="0.25" top="0.75" bottom="0.75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9"/>
  <sheetViews>
    <sheetView showGridLines="0" tabSelected="1" workbookViewId="0" topLeftCell="B31">
      <selection activeCell="L49" sqref="L49"/>
    </sheetView>
  </sheetViews>
  <sheetFormatPr defaultColWidth="9.140625" defaultRowHeight="12.75"/>
  <cols>
    <col min="1" max="1" width="9.140625" style="2" customWidth="1"/>
    <col min="2" max="2" width="22.8515625" style="2" customWidth="1"/>
    <col min="3" max="3" width="1.28515625" style="2" hidden="1" customWidth="1"/>
    <col min="4" max="4" width="12.8515625" style="2" customWidth="1"/>
    <col min="5" max="5" width="1.421875" style="2" customWidth="1"/>
    <col min="6" max="6" width="14.57421875" style="2" customWidth="1"/>
    <col min="7" max="7" width="1.421875" style="2" customWidth="1"/>
    <col min="8" max="8" width="14.28125" style="2" customWidth="1"/>
    <col min="9" max="9" width="1.7109375" style="2" customWidth="1"/>
    <col min="10" max="10" width="12.7109375" style="2" customWidth="1"/>
    <col min="11" max="11" width="1.1484375" style="2" customWidth="1"/>
    <col min="12" max="12" width="13.140625" style="2" customWidth="1"/>
    <col min="13" max="16384" width="9.140625" style="2" customWidth="1"/>
  </cols>
  <sheetData>
    <row r="1" spans="2:12" ht="15.75"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2.7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6.5">
      <c r="B3" s="25"/>
    </row>
    <row r="4" spans="2:12" ht="15.75">
      <c r="B4" s="59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15.75">
      <c r="B5" s="59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4:11" ht="12.75">
      <c r="D6" s="26"/>
      <c r="E6" s="26"/>
      <c r="F6" s="26"/>
      <c r="G6" s="26"/>
      <c r="H6" s="26"/>
      <c r="I6" s="26"/>
      <c r="J6" s="26"/>
      <c r="K6" s="26"/>
    </row>
    <row r="7" spans="4:12" ht="15" customHeight="1">
      <c r="D7" s="20"/>
      <c r="E7" s="20"/>
      <c r="F7" s="27" t="s">
        <v>27</v>
      </c>
      <c r="G7" s="27"/>
      <c r="H7" s="27"/>
      <c r="I7" s="27"/>
      <c r="J7" s="4"/>
      <c r="K7" s="4"/>
      <c r="L7" s="4"/>
    </row>
    <row r="8" spans="4:12" ht="14.25">
      <c r="D8" s="5" t="s">
        <v>28</v>
      </c>
      <c r="E8" s="24"/>
      <c r="F8" s="27" t="s">
        <v>29</v>
      </c>
      <c r="G8" s="27"/>
      <c r="H8" s="27" t="s">
        <v>28</v>
      </c>
      <c r="I8" s="27"/>
      <c r="J8" s="5" t="s">
        <v>30</v>
      </c>
      <c r="K8" s="5"/>
      <c r="L8" s="4"/>
    </row>
    <row r="9" spans="4:12" ht="14.25">
      <c r="D9" s="5" t="s">
        <v>31</v>
      </c>
      <c r="E9" s="24"/>
      <c r="F9" s="5" t="s">
        <v>31</v>
      </c>
      <c r="G9" s="5"/>
      <c r="H9" s="27" t="s">
        <v>32</v>
      </c>
      <c r="I9" s="5"/>
      <c r="J9" s="5" t="s">
        <v>33</v>
      </c>
      <c r="K9" s="5"/>
      <c r="L9" s="5" t="s">
        <v>34</v>
      </c>
    </row>
    <row r="10" spans="2:12" ht="15">
      <c r="B10" s="8"/>
      <c r="D10" s="7" t="s">
        <v>9</v>
      </c>
      <c r="E10" s="28"/>
      <c r="F10" s="7" t="s">
        <v>9</v>
      </c>
      <c r="G10" s="7"/>
      <c r="H10" s="7" t="s">
        <v>9</v>
      </c>
      <c r="I10" s="7"/>
      <c r="J10" s="7" t="s">
        <v>9</v>
      </c>
      <c r="K10" s="7"/>
      <c r="L10" s="7" t="s">
        <v>9</v>
      </c>
    </row>
    <row r="11" spans="2:12" ht="15">
      <c r="B11" s="8"/>
      <c r="D11" s="28"/>
      <c r="E11" s="28"/>
      <c r="F11" s="28"/>
      <c r="G11" s="28"/>
      <c r="H11" s="28"/>
      <c r="I11" s="28"/>
      <c r="J11" s="28"/>
      <c r="K11" s="28"/>
      <c r="L11" s="28"/>
    </row>
    <row r="12" ht="15.75">
      <c r="B12" s="29" t="s">
        <v>35</v>
      </c>
    </row>
    <row r="13" ht="15.75">
      <c r="B13" s="29" t="s">
        <v>36</v>
      </c>
    </row>
    <row r="14" spans="2:12" ht="30">
      <c r="B14" s="30" t="s">
        <v>37</v>
      </c>
      <c r="D14" s="31">
        <v>48729</v>
      </c>
      <c r="E14" s="31"/>
      <c r="F14" s="31">
        <v>0</v>
      </c>
      <c r="G14" s="31"/>
      <c r="H14" s="31">
        <v>1071</v>
      </c>
      <c r="I14" s="31"/>
      <c r="J14" s="31">
        <v>42280</v>
      </c>
      <c r="K14" s="31"/>
      <c r="L14" s="31">
        <f>+J14+H14+F14+D14</f>
        <v>92080</v>
      </c>
    </row>
    <row r="15" spans="2:12" ht="15">
      <c r="B15" s="8"/>
      <c r="D15" s="31"/>
      <c r="E15" s="31"/>
      <c r="F15" s="31"/>
      <c r="G15" s="31"/>
      <c r="H15" s="31"/>
      <c r="I15" s="31"/>
      <c r="J15" s="31"/>
      <c r="K15" s="31"/>
      <c r="L15" s="31"/>
    </row>
    <row r="16" spans="4:12" ht="12.75">
      <c r="D16" s="31"/>
      <c r="E16" s="31"/>
      <c r="F16" s="31"/>
      <c r="G16" s="31"/>
      <c r="H16" s="31"/>
      <c r="I16" s="31"/>
      <c r="J16" s="31"/>
      <c r="K16" s="31"/>
      <c r="L16" s="31"/>
    </row>
    <row r="17" spans="2:12" ht="15">
      <c r="B17" s="30" t="s">
        <v>38</v>
      </c>
      <c r="D17" s="31">
        <v>0</v>
      </c>
      <c r="E17" s="31"/>
      <c r="F17" s="31"/>
      <c r="G17" s="31"/>
      <c r="H17" s="31">
        <v>0</v>
      </c>
      <c r="I17" s="31"/>
      <c r="J17" s="31">
        <v>-861</v>
      </c>
      <c r="K17" s="31"/>
      <c r="L17" s="31">
        <f>+D17+F17+H17+J17</f>
        <v>-861</v>
      </c>
    </row>
    <row r="18" spans="2:12" ht="15">
      <c r="B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5">
      <c r="B19" s="30" t="s">
        <v>39</v>
      </c>
      <c r="D19" s="31">
        <v>12182</v>
      </c>
      <c r="E19" s="31"/>
      <c r="F19" s="31">
        <v>0</v>
      </c>
      <c r="G19" s="31"/>
      <c r="H19" s="31">
        <v>0</v>
      </c>
      <c r="I19" s="31"/>
      <c r="J19" s="31">
        <v>-12182</v>
      </c>
      <c r="K19" s="31"/>
      <c r="L19" s="31">
        <f>+D19+F19+H19+J19</f>
        <v>0</v>
      </c>
    </row>
    <row r="20" spans="2:12" ht="15">
      <c r="B20" s="8"/>
      <c r="D20" s="31"/>
      <c r="E20" s="31"/>
      <c r="F20" s="31"/>
      <c r="G20" s="31"/>
      <c r="H20" s="31"/>
      <c r="I20" s="31"/>
      <c r="J20" s="31"/>
      <c r="K20" s="31"/>
      <c r="L20" s="31"/>
    </row>
    <row r="21" spans="2:12" ht="30">
      <c r="B21" s="32" t="s">
        <v>40</v>
      </c>
      <c r="D21" s="33">
        <f>+D19+D14</f>
        <v>60911</v>
      </c>
      <c r="E21" s="34"/>
      <c r="F21" s="33">
        <v>0</v>
      </c>
      <c r="G21" s="31"/>
      <c r="H21" s="33">
        <v>1071</v>
      </c>
      <c r="I21" s="31"/>
      <c r="J21" s="35">
        <v>29237</v>
      </c>
      <c r="K21" s="31"/>
      <c r="L21" s="33">
        <f>+L17+L14</f>
        <v>91219</v>
      </c>
    </row>
    <row r="22" spans="2:12" ht="15">
      <c r="B22" s="30"/>
      <c r="D22" s="36"/>
      <c r="E22" s="19"/>
      <c r="F22" s="19"/>
      <c r="H22" s="19"/>
      <c r="J22" s="36"/>
      <c r="L22" s="19"/>
    </row>
    <row r="23" spans="2:12" ht="15">
      <c r="B23" s="8"/>
      <c r="J23" s="37"/>
      <c r="L23" s="37"/>
    </row>
    <row r="24" spans="2:7" ht="12.75">
      <c r="B24" s="20" t="s">
        <v>41</v>
      </c>
      <c r="E24" s="21"/>
      <c r="F24" s="21"/>
      <c r="G24" s="21"/>
    </row>
    <row r="25" spans="2:7" ht="12.75">
      <c r="B25" s="20" t="s">
        <v>24</v>
      </c>
      <c r="E25" s="21"/>
      <c r="F25" s="21"/>
      <c r="G25" s="21"/>
    </row>
    <row r="28" spans="2:12" ht="15.75">
      <c r="B28" s="59" t="s">
        <v>26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2:12" ht="15.75">
      <c r="B29" s="59" t="s">
        <v>42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4:11" ht="12.75">
      <c r="D30" s="26"/>
      <c r="E30" s="26"/>
      <c r="F30" s="26"/>
      <c r="G30" s="26"/>
      <c r="H30" s="26"/>
      <c r="I30" s="26"/>
      <c r="J30" s="26"/>
      <c r="K30" s="26"/>
    </row>
    <row r="31" spans="4:12" ht="14.25">
      <c r="D31" s="20"/>
      <c r="E31" s="20"/>
      <c r="F31" s="27" t="s">
        <v>27</v>
      </c>
      <c r="G31" s="27"/>
      <c r="H31" s="27"/>
      <c r="I31" s="27"/>
      <c r="J31" s="4"/>
      <c r="K31" s="4"/>
      <c r="L31" s="4"/>
    </row>
    <row r="32" spans="4:12" ht="14.25">
      <c r="D32" s="5" t="s">
        <v>28</v>
      </c>
      <c r="E32" s="24"/>
      <c r="F32" s="27" t="s">
        <v>29</v>
      </c>
      <c r="G32" s="27"/>
      <c r="H32" s="27" t="s">
        <v>28</v>
      </c>
      <c r="I32" s="27"/>
      <c r="J32" s="5" t="s">
        <v>30</v>
      </c>
      <c r="K32" s="5"/>
      <c r="L32" s="4"/>
    </row>
    <row r="33" spans="4:12" ht="14.25">
      <c r="D33" s="5" t="s">
        <v>31</v>
      </c>
      <c r="E33" s="24"/>
      <c r="F33" s="5" t="s">
        <v>31</v>
      </c>
      <c r="G33" s="5"/>
      <c r="H33" s="27" t="s">
        <v>32</v>
      </c>
      <c r="I33" s="5"/>
      <c r="J33" s="5" t="s">
        <v>33</v>
      </c>
      <c r="K33" s="5"/>
      <c r="L33" s="5" t="s">
        <v>34</v>
      </c>
    </row>
    <row r="34" spans="2:12" ht="15">
      <c r="B34" s="8"/>
      <c r="D34" s="7" t="s">
        <v>9</v>
      </c>
      <c r="E34" s="28"/>
      <c r="F34" s="7" t="s">
        <v>9</v>
      </c>
      <c r="G34" s="7"/>
      <c r="H34" s="7" t="s">
        <v>9</v>
      </c>
      <c r="I34" s="7"/>
      <c r="J34" s="7" t="s">
        <v>9</v>
      </c>
      <c r="K34" s="7"/>
      <c r="L34" s="7" t="s">
        <v>9</v>
      </c>
    </row>
    <row r="35" spans="2:12" ht="15">
      <c r="B35" s="8"/>
      <c r="D35" s="28"/>
      <c r="E35" s="28"/>
      <c r="F35" s="28"/>
      <c r="G35" s="28"/>
      <c r="H35" s="28"/>
      <c r="I35" s="28"/>
      <c r="J35" s="28"/>
      <c r="K35" s="28"/>
      <c r="L35" s="28"/>
    </row>
    <row r="36" ht="15.75">
      <c r="B36" s="29" t="s">
        <v>35</v>
      </c>
    </row>
    <row r="37" ht="15.75">
      <c r="B37" s="29" t="s">
        <v>43</v>
      </c>
    </row>
    <row r="38" ht="15">
      <c r="B38" s="8"/>
    </row>
    <row r="39" spans="2:12" ht="30">
      <c r="B39" s="30" t="s">
        <v>44</v>
      </c>
      <c r="D39" s="31">
        <v>48729</v>
      </c>
      <c r="E39" s="31"/>
      <c r="F39" s="31">
        <v>0</v>
      </c>
      <c r="G39" s="31"/>
      <c r="H39" s="31">
        <v>1071</v>
      </c>
      <c r="I39" s="31"/>
      <c r="J39" s="31">
        <v>38090</v>
      </c>
      <c r="K39" s="31"/>
      <c r="L39" s="31">
        <f>+D39+F39+H39+J39</f>
        <v>87890</v>
      </c>
    </row>
    <row r="40" spans="2:12" ht="15">
      <c r="B40" s="8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30">
      <c r="B41" s="30" t="s">
        <v>45</v>
      </c>
      <c r="D41" s="31">
        <f>+D43-D39</f>
        <v>0</v>
      </c>
      <c r="E41" s="31"/>
      <c r="F41" s="31">
        <f>+F43-F39</f>
        <v>0</v>
      </c>
      <c r="G41" s="31"/>
      <c r="H41" s="31"/>
      <c r="I41" s="31"/>
      <c r="J41" s="31">
        <f>+J43-J39</f>
        <v>3776</v>
      </c>
      <c r="K41" s="31"/>
      <c r="L41" s="31">
        <f>+D41+F41+H41+J41</f>
        <v>3776</v>
      </c>
    </row>
    <row r="42" spans="2:12" ht="15">
      <c r="B42" s="8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30">
      <c r="B43" s="32" t="s">
        <v>46</v>
      </c>
      <c r="D43" s="33">
        <v>48729</v>
      </c>
      <c r="E43" s="34"/>
      <c r="F43" s="33">
        <v>0</v>
      </c>
      <c r="G43" s="31"/>
      <c r="H43" s="33">
        <v>1071</v>
      </c>
      <c r="I43" s="31"/>
      <c r="J43" s="33">
        <v>41866</v>
      </c>
      <c r="K43" s="31"/>
      <c r="L43" s="33">
        <f>+D43+F43+H43+J43</f>
        <v>91666</v>
      </c>
    </row>
    <row r="44" spans="2:12" ht="15">
      <c r="B44" s="30"/>
      <c r="D44" s="19"/>
      <c r="E44" s="19"/>
      <c r="F44" s="19"/>
      <c r="H44" s="19"/>
      <c r="J44" s="19"/>
      <c r="L44" s="19"/>
    </row>
    <row r="45" ht="15">
      <c r="B45" s="8"/>
    </row>
    <row r="46" spans="2:7" ht="12.75">
      <c r="B46" s="20" t="s">
        <v>41</v>
      </c>
      <c r="E46" s="21"/>
      <c r="F46" s="21"/>
      <c r="G46" s="21"/>
    </row>
    <row r="47" spans="2:7" ht="12.75">
      <c r="B47" s="20" t="s">
        <v>47</v>
      </c>
      <c r="E47" s="21"/>
      <c r="F47" s="21"/>
      <c r="G47" s="21"/>
    </row>
    <row r="49" ht="12.75">
      <c r="L49" s="64" t="s">
        <v>118</v>
      </c>
    </row>
  </sheetData>
  <mergeCells count="6">
    <mergeCell ref="B28:L28"/>
    <mergeCell ref="B29:L29"/>
    <mergeCell ref="B5:L5"/>
    <mergeCell ref="B1:L1"/>
    <mergeCell ref="B2:L2"/>
    <mergeCell ref="B4:L4"/>
  </mergeCells>
  <printOptions horizontalCentered="1"/>
  <pageMargins left="0.25" right="0.25" top="0.75" bottom="0.75" header="0.25" footer="0.2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PIN-WEE GROUP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3RD QUARTER FINANCIAL RESULTS</dc:title>
  <dc:subject/>
  <dc:creator>ENET CORPORATE SERVICES SDN BHD</dc:creator>
  <cp:keywords/>
  <dc:description/>
  <cp:lastModifiedBy>enet</cp:lastModifiedBy>
  <cp:lastPrinted>2004-11-30T03:03:38Z</cp:lastPrinted>
  <dcterms:created xsi:type="dcterms:W3CDTF">2004-11-29T01:15:41Z</dcterms:created>
  <dcterms:modified xsi:type="dcterms:W3CDTF">2004-11-30T08:32:53Z</dcterms:modified>
  <cp:category/>
  <cp:version/>
  <cp:contentType/>
  <cp:contentStatus/>
</cp:coreProperties>
</file>